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uture Research leaders Program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<sst xmlns="http://schemas.openxmlformats.org/spreadsheetml/2006/main" count="120" uniqueCount="101">
  <si>
    <t>Future Research Leaders Program</t>
  </si>
  <si>
    <t>Managing Budgets</t>
  </si>
  <si>
    <t>Research Project:</t>
  </si>
  <si>
    <t>Item</t>
  </si>
  <si>
    <t>Budget code</t>
  </si>
  <si>
    <t>Budget this</t>
  </si>
  <si>
    <t>year</t>
  </si>
  <si>
    <t>Actual carry</t>
  </si>
  <si>
    <t>forward</t>
  </si>
  <si>
    <t>Actual budget</t>
  </si>
  <si>
    <t>Actual</t>
  </si>
  <si>
    <t>Expenditure</t>
  </si>
  <si>
    <t>Commitments</t>
  </si>
  <si>
    <t xml:space="preserve">Total actuals &amp; </t>
  </si>
  <si>
    <t>Variance on Budget</t>
  </si>
  <si>
    <t>$AUD</t>
  </si>
  <si>
    <t>Research funding, $AUD:</t>
  </si>
  <si>
    <t>Revenue:</t>
  </si>
  <si>
    <t>ARC</t>
  </si>
  <si>
    <t>NHMRC</t>
  </si>
  <si>
    <t>Industry Partner</t>
  </si>
  <si>
    <t>Other</t>
  </si>
  <si>
    <t>Faculty</t>
  </si>
  <si>
    <t>Expenditure:</t>
  </si>
  <si>
    <t>Salaries</t>
  </si>
  <si>
    <t>Salary on-costs</t>
  </si>
  <si>
    <t>Payroll tax</t>
  </si>
  <si>
    <t>Workcover</t>
  </si>
  <si>
    <t>Equipment - direct costs</t>
  </si>
  <si>
    <t>Facilities - direct costs</t>
  </si>
  <si>
    <t>Safety equipment</t>
  </si>
  <si>
    <t>Staff training and development</t>
  </si>
  <si>
    <t>Conferences</t>
  </si>
  <si>
    <t>Lab - surgical and medical</t>
  </si>
  <si>
    <t>Lab - glassware</t>
  </si>
  <si>
    <t>Lab - chemicals and drugs</t>
  </si>
  <si>
    <t>Lab - biological</t>
  </si>
  <si>
    <t>Lab - gases</t>
  </si>
  <si>
    <t>Lab - gas cylinder hire</t>
  </si>
  <si>
    <t>Protective clothing</t>
  </si>
  <si>
    <t>Waste disposal</t>
  </si>
  <si>
    <t>Freight and packaging</t>
  </si>
  <si>
    <t>Recovery - lab usage</t>
  </si>
  <si>
    <t>Recovery - special facilities</t>
  </si>
  <si>
    <t>Recovery - IT</t>
  </si>
  <si>
    <t>Lab - animal costs</t>
  </si>
  <si>
    <t>Staffing Budget</t>
  </si>
  <si>
    <t>Research project:</t>
  </si>
  <si>
    <t>Funding for staff, $AUD:</t>
  </si>
  <si>
    <t>Project members</t>
  </si>
  <si>
    <t>Classification</t>
  </si>
  <si>
    <t>Salary scale</t>
  </si>
  <si>
    <t>On costs</t>
  </si>
  <si>
    <t>Total</t>
  </si>
  <si>
    <t>Note 1</t>
  </si>
  <si>
    <t>Note 2</t>
  </si>
  <si>
    <t xml:space="preserve">Salaries for staff may be stipulated in the Grant Deed, Agreement, or contract and mey not be varied during the life of the project. </t>
  </si>
  <si>
    <t>On costs will vary according to the employment status of the staff involved as follows:</t>
  </si>
  <si>
    <t>and may not be varied during the life of the project.</t>
  </si>
  <si>
    <t>Employer sponsored super:</t>
  </si>
  <si>
    <t>Non-employer sponsored super</t>
  </si>
  <si>
    <t>Casual staff</t>
  </si>
  <si>
    <t>Super</t>
  </si>
  <si>
    <t>Rec leave loading</t>
  </si>
  <si>
    <t xml:space="preserve">Total </t>
  </si>
  <si>
    <t>Note 3</t>
  </si>
  <si>
    <t>Commitments represent expenditure you know will be made but have yet to be invoiced to you and paid. For example, you may have ordered a piece of equipment. Ih has yet to be delivered. You should record the order amount as a commitment</t>
  </si>
  <si>
    <t>Note 4</t>
  </si>
  <si>
    <t>You need to prepare a staff budget for each year of the research project and this will feed in to the overall budget for each year of the research project</t>
  </si>
  <si>
    <t>Days</t>
  </si>
  <si>
    <t>Teaching relief</t>
  </si>
  <si>
    <t>(Note 5)</t>
  </si>
  <si>
    <t>Note 5</t>
  </si>
  <si>
    <t>A maximum of $32948 applies to ARC staff only</t>
  </si>
  <si>
    <t>Dr Black</t>
  </si>
  <si>
    <t>Mr Van Driver</t>
  </si>
  <si>
    <t>Level B, step 1</t>
  </si>
  <si>
    <t>Level A, step 3</t>
  </si>
  <si>
    <t>Research Assistant</t>
  </si>
  <si>
    <t>%</t>
  </si>
  <si>
    <t>Lab - other consumables</t>
  </si>
  <si>
    <t>New equipment</t>
  </si>
  <si>
    <t>Equipment - usage</t>
  </si>
  <si>
    <t>The maximum project days for a year is 225</t>
  </si>
  <si>
    <t>Project</t>
  </si>
  <si>
    <t xml:space="preserve">Cost </t>
  </si>
  <si>
    <t>Cost</t>
  </si>
  <si>
    <t>Note 6</t>
  </si>
  <si>
    <t>(Note 6)</t>
  </si>
  <si>
    <t>(Note 4)</t>
  </si>
  <si>
    <t>total</t>
  </si>
  <si>
    <t>Total expenses</t>
  </si>
  <si>
    <t>Revenue Less expenses</t>
  </si>
  <si>
    <t>Dr. Allison</t>
  </si>
  <si>
    <t>Dr. Stuart</t>
  </si>
  <si>
    <t>Dr. Beard</t>
  </si>
  <si>
    <t>Long service/maternity</t>
  </si>
  <si>
    <t>Outside studies prog</t>
  </si>
  <si>
    <t>Report for P/E 30/6/08</t>
  </si>
  <si>
    <t>Total Revenue</t>
  </si>
  <si>
    <t>MDMT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</si>
</sst>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C6" sqref="C6"/>
    </sheetView>
  </sheetViews>
  <sheetFormatPr defaultColWidth="9.140625" defaultRowHeight="12.75"/>
  <sheetData>
    <row r="1" spans="7:10" ht="12.75">
      <c r="G1" s="5" t="s">
        <v>0</v>
      </c>
      <c r="H1" s="5"/>
      <c r="I1" s="5"/>
      <c r="J1" s="5"/>
    </row>
    <row r="2" spans="7:8" ht="12.75">
      <c r="G2" s="5"/>
      <c r="H2" s="5"/>
    </row>
    <row r="3" spans="7:8" ht="12.75">
      <c r="G3" s="5" t="s">
        <v>1</v>
      </c>
      <c r="H3" s="5"/>
    </row>
    <row r="4" spans="7:9" ht="12.75">
      <c r="G4" s="5" t="s">
        <v>98</v>
      </c>
      <c r="H4" s="5"/>
      <c r="I4" s="5"/>
    </row>
    <row r="6" spans="1:9" ht="12.75">
      <c r="A6" t="s">
        <v>2</v>
      </c>
      <c r="C6" t="s">
        <v>100</v>
      </c>
      <c r="F6" t="s">
        <v>16</v>
      </c>
      <c r="I6" s="3">
        <v>200000</v>
      </c>
    </row>
    <row r="8" spans="1:19" ht="12.75">
      <c r="A8" s="5" t="s">
        <v>3</v>
      </c>
      <c r="D8" s="5" t="s">
        <v>4</v>
      </c>
      <c r="G8" s="6" t="s">
        <v>5</v>
      </c>
      <c r="H8" s="4"/>
      <c r="I8" s="6" t="s">
        <v>7</v>
      </c>
      <c r="J8" s="4"/>
      <c r="K8" s="6" t="s">
        <v>9</v>
      </c>
      <c r="L8" s="4"/>
      <c r="M8" s="6" t="s">
        <v>10</v>
      </c>
      <c r="N8" s="4"/>
      <c r="O8" s="6" t="s">
        <v>12</v>
      </c>
      <c r="P8" s="4"/>
      <c r="Q8" s="6" t="s">
        <v>13</v>
      </c>
      <c r="R8" s="4"/>
      <c r="S8" s="6" t="s">
        <v>14</v>
      </c>
    </row>
    <row r="9" spans="7:19" ht="12.75">
      <c r="G9" s="6" t="s">
        <v>6</v>
      </c>
      <c r="H9" s="4"/>
      <c r="I9" s="6" t="s">
        <v>8</v>
      </c>
      <c r="J9" s="4"/>
      <c r="K9" s="4"/>
      <c r="L9" s="4"/>
      <c r="M9" s="6" t="s">
        <v>11</v>
      </c>
      <c r="N9" s="4"/>
      <c r="O9" s="4" t="s">
        <v>89</v>
      </c>
      <c r="P9" s="4"/>
      <c r="Q9" s="6" t="s">
        <v>12</v>
      </c>
      <c r="R9" s="4"/>
      <c r="S9" s="4"/>
    </row>
    <row r="10" spans="7:19" ht="12.75">
      <c r="G10" s="4" t="s">
        <v>15</v>
      </c>
      <c r="H10" s="4"/>
      <c r="I10" s="4" t="s">
        <v>15</v>
      </c>
      <c r="J10" s="4"/>
      <c r="K10" s="4" t="s">
        <v>15</v>
      </c>
      <c r="L10" s="4"/>
      <c r="M10" s="4" t="s">
        <v>15</v>
      </c>
      <c r="N10" s="4"/>
      <c r="O10" s="4" t="s">
        <v>15</v>
      </c>
      <c r="P10" s="4"/>
      <c r="Q10" s="4" t="s">
        <v>15</v>
      </c>
      <c r="R10" s="4"/>
      <c r="S10" s="4" t="s">
        <v>15</v>
      </c>
    </row>
    <row r="11" spans="7:19" ht="12.7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5" t="s">
        <v>17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t="s">
        <v>18</v>
      </c>
      <c r="G13" s="4">
        <v>200000</v>
      </c>
      <c r="H13" s="4"/>
      <c r="I13" s="4"/>
      <c r="J13" s="4"/>
      <c r="K13" s="4">
        <v>200000</v>
      </c>
      <c r="L13" s="4"/>
      <c r="M13" s="4"/>
      <c r="N13" s="4"/>
      <c r="O13" s="4"/>
      <c r="P13" s="4"/>
      <c r="Q13" s="4">
        <f>M13+O13</f>
        <v>0</v>
      </c>
      <c r="R13" s="4"/>
      <c r="S13" s="4">
        <f>K13-Q13</f>
        <v>200000</v>
      </c>
    </row>
    <row r="14" spans="1:19" ht="12.75">
      <c r="A14" t="s">
        <v>19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>M14+O14</f>
        <v>0</v>
      </c>
      <c r="R14" s="4"/>
      <c r="S14" s="4">
        <f>K14-Q14</f>
        <v>0</v>
      </c>
    </row>
    <row r="15" spans="1:19" ht="12.75">
      <c r="A15" t="s">
        <v>20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>M15+O15</f>
        <v>0</v>
      </c>
      <c r="R15" s="4"/>
      <c r="S15" s="4">
        <f>K15-Q15</f>
        <v>0</v>
      </c>
    </row>
    <row r="16" spans="1:19" ht="12.75">
      <c r="A16" t="s">
        <v>21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>M16+O16</f>
        <v>0</v>
      </c>
      <c r="R16" s="4"/>
      <c r="S16" s="4">
        <f>K16-Q16</f>
        <v>0</v>
      </c>
    </row>
    <row r="17" spans="1:19" ht="12.75">
      <c r="A17" t="s">
        <v>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>M17+O17</f>
        <v>0</v>
      </c>
      <c r="R17" s="4"/>
      <c r="S17" s="4">
        <f>K17-Q17</f>
        <v>0</v>
      </c>
    </row>
    <row r="18" spans="7:19" ht="12.75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5:19" ht="12.75">
      <c r="E19" s="5" t="s">
        <v>99</v>
      </c>
      <c r="G19" s="4">
        <f>SUM(G13:G17)</f>
        <v>200000</v>
      </c>
      <c r="H19" s="4"/>
      <c r="I19" s="4">
        <f aca="true" t="shared" si="0" ref="I19:S19">SUM(I13:I17)</f>
        <v>0</v>
      </c>
      <c r="J19" s="4"/>
      <c r="K19" s="4">
        <f t="shared" si="0"/>
        <v>200000</v>
      </c>
      <c r="L19" s="4"/>
      <c r="M19" s="4">
        <f t="shared" si="0"/>
        <v>0</v>
      </c>
      <c r="N19" s="4"/>
      <c r="O19" s="4">
        <f t="shared" si="0"/>
        <v>0</v>
      </c>
      <c r="P19" s="4"/>
      <c r="Q19" s="4">
        <f t="shared" si="0"/>
        <v>0</v>
      </c>
      <c r="R19" s="4"/>
      <c r="S19" s="4">
        <f t="shared" si="0"/>
        <v>200000</v>
      </c>
    </row>
    <row r="20" spans="1:19" ht="12.75">
      <c r="A20" s="5" t="s">
        <v>23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 t="s">
        <v>24</v>
      </c>
      <c r="G21" s="4">
        <f>Notes!J22</f>
        <v>160798</v>
      </c>
      <c r="H21" s="4"/>
      <c r="I21" s="4"/>
      <c r="J21" s="4"/>
      <c r="K21" s="4">
        <f>G21</f>
        <v>160798</v>
      </c>
      <c r="L21" s="4"/>
      <c r="M21" s="4">
        <v>80399</v>
      </c>
      <c r="N21" s="4"/>
      <c r="O21" s="4"/>
      <c r="P21" s="4"/>
      <c r="Q21" s="4">
        <f aca="true" t="shared" si="1" ref="Q21:Q26">M21+O21</f>
        <v>80399</v>
      </c>
      <c r="R21" s="4"/>
      <c r="S21" s="4">
        <f aca="true" t="shared" si="2" ref="S21:S26">K21-Q21</f>
        <v>80399</v>
      </c>
    </row>
    <row r="22" spans="1:19" ht="12.75">
      <c r="A22" t="s">
        <v>25</v>
      </c>
      <c r="G22" s="4">
        <v>46444</v>
      </c>
      <c r="H22" s="4"/>
      <c r="I22" s="4"/>
      <c r="J22" s="4"/>
      <c r="K22" s="4">
        <f>G22</f>
        <v>46444</v>
      </c>
      <c r="L22" s="4"/>
      <c r="M22" s="4">
        <v>23255</v>
      </c>
      <c r="N22" s="4"/>
      <c r="O22" s="4"/>
      <c r="P22" s="4"/>
      <c r="Q22" s="4">
        <f t="shared" si="1"/>
        <v>23255</v>
      </c>
      <c r="R22" s="4"/>
      <c r="S22" s="4">
        <f t="shared" si="2"/>
        <v>23189</v>
      </c>
    </row>
    <row r="23" spans="7:19" ht="12.75"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0</v>
      </c>
      <c r="R23" s="4"/>
      <c r="S23" s="4">
        <f t="shared" si="2"/>
        <v>0</v>
      </c>
    </row>
    <row r="24" spans="7:19" ht="12.75"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1"/>
        <v>0</v>
      </c>
      <c r="R24" s="4"/>
      <c r="S24" s="4">
        <f t="shared" si="2"/>
        <v>0</v>
      </c>
    </row>
    <row r="25" spans="1:19" ht="12.75">
      <c r="A25" t="s">
        <v>31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1"/>
        <v>0</v>
      </c>
      <c r="R25" s="4"/>
      <c r="S25" s="4">
        <f t="shared" si="2"/>
        <v>0</v>
      </c>
    </row>
    <row r="26" spans="1:19" ht="12.75">
      <c r="A26" t="s">
        <v>32</v>
      </c>
      <c r="G26" s="4">
        <v>10000</v>
      </c>
      <c r="H26" s="4"/>
      <c r="I26" s="4"/>
      <c r="J26" s="4"/>
      <c r="K26" s="4">
        <v>10000</v>
      </c>
      <c r="L26" s="4"/>
      <c r="M26" s="4"/>
      <c r="N26" s="4"/>
      <c r="O26" s="4">
        <v>10000</v>
      </c>
      <c r="P26" s="4"/>
      <c r="Q26" s="4">
        <f t="shared" si="1"/>
        <v>10000</v>
      </c>
      <c r="R26" s="4"/>
      <c r="S26" s="4">
        <f t="shared" si="2"/>
        <v>0</v>
      </c>
    </row>
    <row r="28" spans="5:19" ht="12.75">
      <c r="E28" t="s">
        <v>53</v>
      </c>
      <c r="G28" s="4">
        <f>SUM(G21:G26)</f>
        <v>217242</v>
      </c>
      <c r="H28" s="4"/>
      <c r="I28" s="4">
        <f aca="true" t="shared" si="3" ref="I28:S28">SUM(I21:I26)</f>
        <v>0</v>
      </c>
      <c r="J28" s="4"/>
      <c r="K28" s="4">
        <f t="shared" si="3"/>
        <v>217242</v>
      </c>
      <c r="L28" s="4"/>
      <c r="M28" s="4">
        <f t="shared" si="3"/>
        <v>103654</v>
      </c>
      <c r="N28" s="4"/>
      <c r="O28" s="4">
        <f t="shared" si="3"/>
        <v>10000</v>
      </c>
      <c r="P28" s="4"/>
      <c r="Q28" s="4">
        <f t="shared" si="3"/>
        <v>113654</v>
      </c>
      <c r="R28" s="4"/>
      <c r="S28" s="4">
        <f t="shared" si="3"/>
        <v>103588</v>
      </c>
    </row>
    <row r="29" spans="1:19" ht="12.75">
      <c r="A29" s="5" t="s">
        <v>28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t="s">
        <v>81</v>
      </c>
      <c r="G30" s="4">
        <v>10000</v>
      </c>
      <c r="H30" s="4"/>
      <c r="I30" s="4"/>
      <c r="J30" s="4"/>
      <c r="K30" s="4">
        <v>10000</v>
      </c>
      <c r="L30" s="4"/>
      <c r="M30" s="4">
        <v>13000</v>
      </c>
      <c r="N30" s="4"/>
      <c r="O30" s="4"/>
      <c r="P30" s="4"/>
      <c r="Q30" s="4">
        <f>M30+O30</f>
        <v>13000</v>
      </c>
      <c r="R30" s="4"/>
      <c r="S30" s="4">
        <f>K30-Q30</f>
        <v>-3000</v>
      </c>
    </row>
    <row r="31" spans="1:19" ht="12.75">
      <c r="A31" t="s">
        <v>82</v>
      </c>
      <c r="G31" s="4">
        <v>5000</v>
      </c>
      <c r="H31" s="4"/>
      <c r="I31" s="4"/>
      <c r="J31" s="4"/>
      <c r="K31" s="4">
        <v>5000</v>
      </c>
      <c r="L31" s="4"/>
      <c r="M31" s="4"/>
      <c r="N31" s="4"/>
      <c r="O31" s="4"/>
      <c r="P31" s="4"/>
      <c r="Q31" s="4">
        <f aca="true" t="shared" si="4" ref="Q31:Q43">M31+O31</f>
        <v>0</v>
      </c>
      <c r="R31" s="4"/>
      <c r="S31" s="4">
        <f aca="true" t="shared" si="5" ref="S31:S43">K31-Q31</f>
        <v>5000</v>
      </c>
    </row>
    <row r="32" spans="1:19" ht="12.75">
      <c r="A32" t="s">
        <v>33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4"/>
        <v>0</v>
      </c>
      <c r="R32" s="4"/>
      <c r="S32" s="4">
        <f t="shared" si="5"/>
        <v>0</v>
      </c>
    </row>
    <row r="33" spans="1:19" ht="12.75">
      <c r="A33" t="s">
        <v>34</v>
      </c>
      <c r="G33" s="4">
        <v>1000</v>
      </c>
      <c r="H33" s="4"/>
      <c r="I33" s="4"/>
      <c r="J33" s="4"/>
      <c r="K33" s="4">
        <v>1000</v>
      </c>
      <c r="L33" s="4"/>
      <c r="M33" s="4">
        <v>500</v>
      </c>
      <c r="N33" s="4"/>
      <c r="O33" s="4"/>
      <c r="P33" s="4"/>
      <c r="Q33" s="4">
        <f t="shared" si="4"/>
        <v>500</v>
      </c>
      <c r="R33" s="4"/>
      <c r="S33" s="4">
        <f t="shared" si="5"/>
        <v>500</v>
      </c>
    </row>
    <row r="34" spans="1:19" ht="12.75">
      <c r="A34" t="s">
        <v>35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f t="shared" si="4"/>
        <v>0</v>
      </c>
      <c r="R34" s="4"/>
      <c r="S34" s="4">
        <f t="shared" si="5"/>
        <v>0</v>
      </c>
    </row>
    <row r="35" spans="1:19" ht="12.75">
      <c r="A35" t="s">
        <v>45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4"/>
        <v>0</v>
      </c>
      <c r="R35" s="4"/>
      <c r="S35" s="4">
        <f t="shared" si="5"/>
        <v>0</v>
      </c>
    </row>
    <row r="36" spans="1:19" ht="12.75">
      <c r="A36" t="s">
        <v>36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4"/>
        <v>0</v>
      </c>
      <c r="R36" s="4"/>
      <c r="S36" s="4">
        <f t="shared" si="5"/>
        <v>0</v>
      </c>
    </row>
    <row r="37" spans="1:19" ht="12.75">
      <c r="A37" t="s">
        <v>37</v>
      </c>
      <c r="G37" s="4">
        <v>1000</v>
      </c>
      <c r="H37" s="4"/>
      <c r="I37" s="4"/>
      <c r="J37" s="4"/>
      <c r="K37" s="4">
        <v>1000</v>
      </c>
      <c r="L37" s="4"/>
      <c r="M37" s="4">
        <v>700</v>
      </c>
      <c r="N37" s="4"/>
      <c r="O37" s="4"/>
      <c r="P37" s="4"/>
      <c r="Q37" s="4">
        <f t="shared" si="4"/>
        <v>700</v>
      </c>
      <c r="R37" s="4"/>
      <c r="S37" s="4">
        <f t="shared" si="5"/>
        <v>300</v>
      </c>
    </row>
    <row r="38" spans="1:19" ht="12.75">
      <c r="A38" t="s">
        <v>80</v>
      </c>
      <c r="G38" s="4">
        <v>2000</v>
      </c>
      <c r="H38" s="4"/>
      <c r="I38" s="4"/>
      <c r="J38" s="4"/>
      <c r="K38" s="4">
        <v>2000</v>
      </c>
      <c r="L38" s="4"/>
      <c r="M38" s="4">
        <v>800</v>
      </c>
      <c r="N38" s="4"/>
      <c r="O38" s="4"/>
      <c r="P38" s="4"/>
      <c r="Q38" s="4">
        <f t="shared" si="4"/>
        <v>800</v>
      </c>
      <c r="R38" s="4"/>
      <c r="S38" s="4">
        <f t="shared" si="5"/>
        <v>1200</v>
      </c>
    </row>
    <row r="39" spans="1:19" ht="12.75">
      <c r="A39" t="s">
        <v>38</v>
      </c>
      <c r="G39" s="4">
        <v>500</v>
      </c>
      <c r="H39" s="4"/>
      <c r="I39" s="4"/>
      <c r="J39" s="4"/>
      <c r="K39" s="4">
        <v>500</v>
      </c>
      <c r="L39" s="4"/>
      <c r="M39" s="4"/>
      <c r="N39" s="4"/>
      <c r="O39" s="4"/>
      <c r="P39" s="4"/>
      <c r="Q39" s="4">
        <f t="shared" si="4"/>
        <v>0</v>
      </c>
      <c r="R39" s="4"/>
      <c r="S39" s="4">
        <f t="shared" si="5"/>
        <v>500</v>
      </c>
    </row>
    <row r="40" spans="1:19" ht="12.75">
      <c r="A40" t="s">
        <v>39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4"/>
        <v>0</v>
      </c>
      <c r="R40" s="4"/>
      <c r="S40" s="4">
        <f t="shared" si="5"/>
        <v>0</v>
      </c>
    </row>
    <row r="41" spans="1:19" ht="12.75">
      <c r="A41" t="s">
        <v>40</v>
      </c>
      <c r="G41" s="4">
        <v>2000</v>
      </c>
      <c r="H41" s="4"/>
      <c r="I41" s="4"/>
      <c r="J41" s="4"/>
      <c r="K41" s="4">
        <v>2000</v>
      </c>
      <c r="L41" s="4"/>
      <c r="M41" s="4">
        <v>2000</v>
      </c>
      <c r="N41" s="4"/>
      <c r="O41" s="4"/>
      <c r="P41" s="4"/>
      <c r="Q41" s="4">
        <f t="shared" si="4"/>
        <v>2000</v>
      </c>
      <c r="R41" s="4"/>
      <c r="S41" s="4">
        <f t="shared" si="5"/>
        <v>0</v>
      </c>
    </row>
    <row r="42" spans="1:19" ht="12.75">
      <c r="A42" t="s">
        <v>30</v>
      </c>
      <c r="G42" s="4">
        <v>1000</v>
      </c>
      <c r="H42" s="4"/>
      <c r="I42" s="4"/>
      <c r="J42" s="4"/>
      <c r="K42" s="4">
        <v>1000</v>
      </c>
      <c r="L42" s="4"/>
      <c r="M42" s="4">
        <v>3000</v>
      </c>
      <c r="N42" s="4"/>
      <c r="O42" s="4"/>
      <c r="P42" s="4"/>
      <c r="Q42" s="4">
        <f t="shared" si="4"/>
        <v>3000</v>
      </c>
      <c r="R42" s="4"/>
      <c r="S42" s="4">
        <f t="shared" si="5"/>
        <v>-2000</v>
      </c>
    </row>
    <row r="43" spans="1:19" ht="12.75">
      <c r="A43" t="s">
        <v>41</v>
      </c>
      <c r="G43" s="4">
        <v>5000</v>
      </c>
      <c r="H43" s="4"/>
      <c r="I43" s="4"/>
      <c r="J43" s="4"/>
      <c r="K43" s="4">
        <v>5000</v>
      </c>
      <c r="L43" s="4"/>
      <c r="M43" s="4">
        <v>4000</v>
      </c>
      <c r="N43" s="4"/>
      <c r="O43" s="4"/>
      <c r="P43" s="4"/>
      <c r="Q43" s="4">
        <f t="shared" si="4"/>
        <v>4000</v>
      </c>
      <c r="R43" s="4"/>
      <c r="S43" s="4">
        <f t="shared" si="5"/>
        <v>1000</v>
      </c>
    </row>
    <row r="44" spans="5:19" ht="12.75">
      <c r="E44" t="s">
        <v>53</v>
      </c>
      <c r="G44" s="4">
        <f>SUM(G30:G43)</f>
        <v>27500</v>
      </c>
      <c r="H44" s="4"/>
      <c r="I44" s="4">
        <f aca="true" t="shared" si="6" ref="I44:S44">SUM(I30:I43)</f>
        <v>0</v>
      </c>
      <c r="J44" s="4"/>
      <c r="K44" s="4">
        <f t="shared" si="6"/>
        <v>27500</v>
      </c>
      <c r="L44" s="4"/>
      <c r="M44" s="4">
        <f t="shared" si="6"/>
        <v>24000</v>
      </c>
      <c r="N44" s="4"/>
      <c r="O44" s="4">
        <f t="shared" si="6"/>
        <v>0</v>
      </c>
      <c r="P44" s="4"/>
      <c r="Q44" s="4">
        <f t="shared" si="6"/>
        <v>24000</v>
      </c>
      <c r="R44" s="4"/>
      <c r="S44" s="4">
        <f t="shared" si="6"/>
        <v>3500</v>
      </c>
    </row>
    <row r="45" spans="7:19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5" t="s">
        <v>29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t="s">
        <v>42</v>
      </c>
      <c r="G47" s="4">
        <v>20000</v>
      </c>
      <c r="H47" s="4"/>
      <c r="I47" s="4"/>
      <c r="J47" s="4"/>
      <c r="K47" s="4">
        <v>20000</v>
      </c>
      <c r="L47" s="4"/>
      <c r="M47" s="4">
        <v>9000</v>
      </c>
      <c r="N47" s="4"/>
      <c r="O47" s="4"/>
      <c r="P47" s="4"/>
      <c r="Q47" s="4">
        <f>M47+O47</f>
        <v>9000</v>
      </c>
      <c r="R47" s="4"/>
      <c r="S47" s="4">
        <f>K47-Q47</f>
        <v>11000</v>
      </c>
    </row>
    <row r="48" spans="1:19" ht="12.75">
      <c r="A48" t="s">
        <v>43</v>
      </c>
      <c r="G48" s="4">
        <v>5000</v>
      </c>
      <c r="H48" s="4"/>
      <c r="I48" s="4"/>
      <c r="J48" s="4"/>
      <c r="K48" s="4">
        <v>5000</v>
      </c>
      <c r="L48" s="4"/>
      <c r="M48" s="4">
        <v>3000</v>
      </c>
      <c r="N48" s="4"/>
      <c r="O48" s="4"/>
      <c r="P48" s="4"/>
      <c r="Q48" s="4">
        <f>M48+O48</f>
        <v>3000</v>
      </c>
      <c r="R48" s="4"/>
      <c r="S48" s="4">
        <f>K48-Q48</f>
        <v>2000</v>
      </c>
    </row>
    <row r="49" spans="1:19" ht="12.75">
      <c r="A49" t="s">
        <v>44</v>
      </c>
      <c r="G49" s="4">
        <v>25000</v>
      </c>
      <c r="H49" s="4"/>
      <c r="I49" s="4"/>
      <c r="J49" s="4"/>
      <c r="K49" s="4">
        <v>25000</v>
      </c>
      <c r="L49" s="4"/>
      <c r="M49" s="4">
        <v>20000</v>
      </c>
      <c r="N49" s="4"/>
      <c r="O49" s="4"/>
      <c r="P49" s="4"/>
      <c r="Q49" s="4">
        <f>M49+O49</f>
        <v>20000</v>
      </c>
      <c r="R49" s="4"/>
      <c r="S49" s="4">
        <f>K49-Q49</f>
        <v>5000</v>
      </c>
    </row>
    <row r="50" spans="7:19" ht="12.7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7:19" ht="12.7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t="s">
        <v>53</v>
      </c>
      <c r="G52" s="4">
        <f>SUM(G47:G49)</f>
        <v>50000</v>
      </c>
      <c r="H52" s="4"/>
      <c r="I52" s="4">
        <f aca="true" t="shared" si="7" ref="I52:S52">SUM(I47:I49)</f>
        <v>0</v>
      </c>
      <c r="J52" s="4"/>
      <c r="K52" s="4">
        <f t="shared" si="7"/>
        <v>50000</v>
      </c>
      <c r="L52" s="4"/>
      <c r="M52" s="4">
        <f t="shared" si="7"/>
        <v>32000</v>
      </c>
      <c r="N52" s="4"/>
      <c r="O52" s="4">
        <f t="shared" si="7"/>
        <v>0</v>
      </c>
      <c r="P52" s="4"/>
      <c r="Q52" s="4">
        <f t="shared" si="7"/>
        <v>32000</v>
      </c>
      <c r="R52" s="4"/>
      <c r="S52" s="4">
        <f t="shared" si="7"/>
        <v>18000</v>
      </c>
    </row>
    <row r="53" spans="7:19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7:19" ht="12.7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7:19" ht="12.7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7:19" ht="12.7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f>K57-Q57</f>
        <v>0</v>
      </c>
    </row>
    <row r="58" spans="7:19" ht="12.7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f aca="true" t="shared" si="8" ref="S58:S66">K58-Q58</f>
        <v>0</v>
      </c>
    </row>
    <row r="59" spans="7:19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f t="shared" si="8"/>
        <v>0</v>
      </c>
    </row>
    <row r="60" spans="7:19" ht="12.7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f t="shared" si="8"/>
        <v>0</v>
      </c>
    </row>
    <row r="61" spans="7:19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f t="shared" si="8"/>
        <v>0</v>
      </c>
    </row>
    <row r="62" spans="7:19" ht="12.7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f t="shared" si="8"/>
        <v>0</v>
      </c>
    </row>
    <row r="63" spans="7:19" ht="12.7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f t="shared" si="8"/>
        <v>0</v>
      </c>
    </row>
    <row r="64" spans="7:19" ht="12.7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f t="shared" si="8"/>
        <v>0</v>
      </c>
    </row>
    <row r="65" spans="7:19" ht="12.7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f t="shared" si="8"/>
        <v>0</v>
      </c>
    </row>
    <row r="66" spans="7:19" ht="12.7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 t="shared" si="8"/>
        <v>0</v>
      </c>
    </row>
    <row r="67" spans="7:19" ht="12.7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7:19" ht="12.7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f>SUM(S57:S66)</f>
        <v>0</v>
      </c>
    </row>
    <row r="69" spans="7:19" ht="12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7:19" ht="12.7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ht="12.75">
      <c r="E71" s="5" t="s">
        <v>91</v>
      </c>
      <c r="G71" s="4">
        <f>G28+G44+G52+G68</f>
        <v>294742</v>
      </c>
      <c r="H71" s="4"/>
      <c r="I71" s="4">
        <f>I28+I44+I52+I68</f>
        <v>0</v>
      </c>
      <c r="J71" s="4"/>
      <c r="K71" s="4">
        <f>K28+K44+K52+K68</f>
        <v>294742</v>
      </c>
      <c r="L71" s="4"/>
      <c r="M71" s="4">
        <f>M28+M44+M52+M68</f>
        <v>159654</v>
      </c>
      <c r="N71" s="4"/>
      <c r="O71" s="4">
        <f>O28+O44+O52+O68</f>
        <v>10000</v>
      </c>
      <c r="P71" s="4"/>
      <c r="Q71" s="4">
        <f>Q28+Q44+Q52+Q68</f>
        <v>169654</v>
      </c>
      <c r="R71" s="4"/>
      <c r="S71" s="4"/>
    </row>
    <row r="72" spans="7:19" ht="12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4" spans="1:13" ht="12.75">
      <c r="A74" t="s">
        <v>92</v>
      </c>
      <c r="G74" s="4">
        <f>G19-G71</f>
        <v>-94742</v>
      </c>
      <c r="H74" s="4"/>
      <c r="I74" s="4"/>
      <c r="J74" s="4"/>
      <c r="K74" s="4"/>
      <c r="L74" s="4"/>
      <c r="M74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J22" sqref="J22"/>
    </sheetView>
  </sheetViews>
  <sheetFormatPr defaultColWidth="9.140625" defaultRowHeight="12.75"/>
  <cols>
    <col min="11" max="11" width="9.28125" style="0" bestFit="1" customWidth="1"/>
  </cols>
  <sheetData>
    <row r="1" ht="12.75">
      <c r="G1" t="s">
        <v>0</v>
      </c>
    </row>
    <row r="3" ht="12.75">
      <c r="G3" t="s">
        <v>46</v>
      </c>
    </row>
    <row r="4" ht="12.75">
      <c r="G4" t="s">
        <v>71</v>
      </c>
    </row>
    <row r="6" spans="1:6" ht="12.75">
      <c r="A6" t="s">
        <v>47</v>
      </c>
      <c r="F6" t="s">
        <v>48</v>
      </c>
    </row>
    <row r="9" spans="1:13" ht="12.75">
      <c r="A9" t="s">
        <v>49</v>
      </c>
      <c r="D9" t="s">
        <v>50</v>
      </c>
      <c r="G9" t="s">
        <v>51</v>
      </c>
      <c r="I9" t="s">
        <v>84</v>
      </c>
      <c r="J9" t="s">
        <v>85</v>
      </c>
      <c r="K9" t="s">
        <v>52</v>
      </c>
      <c r="L9" t="s">
        <v>86</v>
      </c>
      <c r="M9" t="s">
        <v>64</v>
      </c>
    </row>
    <row r="10" spans="7:13" ht="12.75">
      <c r="G10" t="s">
        <v>15</v>
      </c>
      <c r="I10" t="s">
        <v>69</v>
      </c>
      <c r="J10" t="s">
        <v>15</v>
      </c>
      <c r="K10" t="s">
        <v>79</v>
      </c>
      <c r="L10" t="s">
        <v>15</v>
      </c>
      <c r="M10" t="s">
        <v>15</v>
      </c>
    </row>
    <row r="11" spans="7:11" ht="12.75">
      <c r="G11" t="s">
        <v>54</v>
      </c>
      <c r="I11" t="s">
        <v>55</v>
      </c>
      <c r="K11" t="s">
        <v>65</v>
      </c>
    </row>
    <row r="12" spans="1:13" ht="12.75">
      <c r="A12" t="s">
        <v>93</v>
      </c>
      <c r="D12" t="s">
        <v>77</v>
      </c>
      <c r="G12" s="3">
        <v>110895</v>
      </c>
      <c r="I12">
        <v>125</v>
      </c>
      <c r="J12" s="3">
        <v>74916</v>
      </c>
      <c r="K12" s="1">
        <v>0.3427</v>
      </c>
      <c r="L12" s="3">
        <f>J12*K12</f>
        <v>25673.713200000002</v>
      </c>
      <c r="M12" s="3">
        <f>J12+L12</f>
        <v>100589.7132</v>
      </c>
    </row>
    <row r="13" spans="1:13" ht="12.75">
      <c r="A13" t="s">
        <v>74</v>
      </c>
      <c r="D13" t="s">
        <v>76</v>
      </c>
      <c r="G13" s="3">
        <v>107614</v>
      </c>
      <c r="I13">
        <v>70</v>
      </c>
      <c r="J13" s="3">
        <v>33480</v>
      </c>
      <c r="K13" s="1">
        <v>0.257</v>
      </c>
      <c r="L13" s="3">
        <f>J13*K13</f>
        <v>8604.36</v>
      </c>
      <c r="M13" s="3">
        <f>J13+L13</f>
        <v>42084.36</v>
      </c>
    </row>
    <row r="14" spans="1:13" ht="12.75">
      <c r="A14" t="s">
        <v>94</v>
      </c>
      <c r="D14" t="s">
        <v>76</v>
      </c>
      <c r="G14" s="3">
        <v>107614</v>
      </c>
      <c r="I14">
        <v>70</v>
      </c>
      <c r="J14" s="3">
        <v>33480</v>
      </c>
      <c r="K14" s="1">
        <v>0.257</v>
      </c>
      <c r="L14" s="3">
        <f>J14*K14</f>
        <v>8604.36</v>
      </c>
      <c r="M14" s="3">
        <f>J14+L14</f>
        <v>42084.36</v>
      </c>
    </row>
    <row r="15" spans="1:13" ht="12.75">
      <c r="A15" t="s">
        <v>75</v>
      </c>
      <c r="D15" t="s">
        <v>78</v>
      </c>
      <c r="G15" s="3">
        <v>57947</v>
      </c>
      <c r="I15">
        <v>50</v>
      </c>
      <c r="J15" s="3">
        <v>12877</v>
      </c>
      <c r="K15" s="1">
        <v>0.1559</v>
      </c>
      <c r="L15" s="3">
        <f>J15*K15</f>
        <v>2007.5243</v>
      </c>
      <c r="M15" s="3">
        <f>J15+L15</f>
        <v>14884.524300000001</v>
      </c>
    </row>
    <row r="17" spans="4:13" ht="12.75">
      <c r="D17" t="s">
        <v>90</v>
      </c>
      <c r="G17" s="3">
        <f>SUM(G12:G15)</f>
        <v>384070</v>
      </c>
      <c r="H17" s="3"/>
      <c r="I17" s="3">
        <f>SUM(I12:I15)</f>
        <v>315</v>
      </c>
      <c r="J17" s="3">
        <f>SUM(J12:J15)</f>
        <v>154753</v>
      </c>
      <c r="K17" s="3"/>
      <c r="L17" s="3">
        <f>SUM(L12:L15)</f>
        <v>44889.9575</v>
      </c>
      <c r="M17" s="3">
        <f>SUM(M12:M15)</f>
        <v>199642.95749999996</v>
      </c>
    </row>
    <row r="19" spans="1:3" ht="12.75">
      <c r="A19" t="s">
        <v>70</v>
      </c>
      <c r="C19" t="s">
        <v>88</v>
      </c>
    </row>
    <row r="20" spans="1:13" ht="12.75">
      <c r="A20" t="s">
        <v>95</v>
      </c>
      <c r="G20" s="3"/>
      <c r="I20">
        <v>15</v>
      </c>
      <c r="J20">
        <v>6045</v>
      </c>
      <c r="K20" s="1">
        <v>0.268</v>
      </c>
      <c r="L20">
        <f>J20*K20</f>
        <v>1620.0600000000002</v>
      </c>
      <c r="M20">
        <f>J20+L20</f>
        <v>7665.06</v>
      </c>
    </row>
    <row r="22" spans="10:13" ht="12.75">
      <c r="J22" s="3">
        <f>J17+J20</f>
        <v>160798</v>
      </c>
      <c r="K22" s="3"/>
      <c r="L22" s="3"/>
      <c r="M22" s="3">
        <f>M17+M20</f>
        <v>207308.01749999996</v>
      </c>
    </row>
    <row r="25" spans="1:10" ht="12.75">
      <c r="A25" t="s">
        <v>54</v>
      </c>
      <c r="C25" t="s">
        <v>56</v>
      </c>
      <c r="J25" t="s">
        <v>58</v>
      </c>
    </row>
    <row r="26" spans="1:3" ht="12.75">
      <c r="A26" t="s">
        <v>55</v>
      </c>
      <c r="C26" t="s">
        <v>83</v>
      </c>
    </row>
    <row r="28" spans="1:3" ht="12.75">
      <c r="A28" t="s">
        <v>65</v>
      </c>
      <c r="C28" t="s">
        <v>57</v>
      </c>
    </row>
    <row r="29" spans="3:11" ht="12.75">
      <c r="C29" t="s">
        <v>59</v>
      </c>
      <c r="G29" t="s">
        <v>60</v>
      </c>
      <c r="K29" t="s">
        <v>61</v>
      </c>
    </row>
    <row r="30" spans="3:12" ht="12.75">
      <c r="C30" t="s">
        <v>27</v>
      </c>
      <c r="E30" s="1">
        <v>0.0118</v>
      </c>
      <c r="I30" s="1">
        <v>0.011</v>
      </c>
      <c r="L30" s="1">
        <v>0.0109</v>
      </c>
    </row>
    <row r="31" spans="3:12" ht="12.75">
      <c r="C31" t="s">
        <v>26</v>
      </c>
      <c r="E31" s="1">
        <v>0.0595</v>
      </c>
      <c r="I31" s="1">
        <v>0.0555</v>
      </c>
      <c r="L31" s="1">
        <v>0.055</v>
      </c>
    </row>
    <row r="32" spans="3:9" ht="12.75">
      <c r="C32" t="s">
        <v>96</v>
      </c>
      <c r="E32" s="1">
        <v>0.038</v>
      </c>
      <c r="I32" s="1">
        <v>0.0371</v>
      </c>
    </row>
    <row r="33" spans="3:12" ht="12.75">
      <c r="C33" t="s">
        <v>62</v>
      </c>
      <c r="E33" s="2">
        <v>0.17</v>
      </c>
      <c r="I33" s="1">
        <v>0.09</v>
      </c>
      <c r="L33" s="1">
        <v>0.09</v>
      </c>
    </row>
    <row r="34" spans="3:9" ht="12.75">
      <c r="C34" t="s">
        <v>63</v>
      </c>
      <c r="E34" s="1">
        <v>0.0134</v>
      </c>
      <c r="I34" s="1">
        <v>0.0134</v>
      </c>
    </row>
    <row r="35" spans="3:9" ht="12.75">
      <c r="C35" t="s">
        <v>97</v>
      </c>
      <c r="E35" s="1">
        <v>0.05</v>
      </c>
      <c r="I35" s="1">
        <v>0.05</v>
      </c>
    </row>
    <row r="36" spans="4:12" ht="12.75">
      <c r="D36" t="s">
        <v>53</v>
      </c>
      <c r="E36" s="1">
        <v>0.3427</v>
      </c>
      <c r="I36" s="1">
        <v>0.257025</v>
      </c>
      <c r="L36" s="1">
        <v>0.1559</v>
      </c>
    </row>
    <row r="39" spans="1:3" ht="12.75">
      <c r="A39" t="s">
        <v>67</v>
      </c>
      <c r="C39" t="s">
        <v>66</v>
      </c>
    </row>
    <row r="41" spans="1:3" ht="12.75">
      <c r="A41" t="s">
        <v>72</v>
      </c>
      <c r="C41" t="s">
        <v>68</v>
      </c>
    </row>
    <row r="43" spans="1:3" ht="12.75">
      <c r="A43" t="s">
        <v>87</v>
      </c>
      <c r="C43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Geoff Wright Consulting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Wright</dc:creator>
  <cp:keywords/>
  <dc:description/>
  <cp:lastModifiedBy>Maree Magafas</cp:lastModifiedBy>
  <dcterms:created xsi:type="dcterms:W3CDTF">2007-11-06T00:24:55Z</dcterms:created>
  <dcterms:modified xsi:type="dcterms:W3CDTF">2010-03-16T04:43:37Z</dcterms:modified>
  <cp:category/>
  <cp:version/>
  <cp:contentType/>
  <cp:contentStatus/>
</cp:coreProperties>
</file>